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REシミュ" sheetId="1" r:id="rId4"/>
  </sheets>
</workbook>
</file>

<file path=xl/sharedStrings.xml><?xml version="1.0" encoding="utf-8"?>
<sst xmlns="http://schemas.openxmlformats.org/spreadsheetml/2006/main" uniqueCount="37">
  <si>
    <r>
      <rPr>
        <sz val="10"/>
        <color indexed="8"/>
        <rFont val="Arial"/>
      </rPr>
      <t>■FIREシミュレーション（</t>
    </r>
    <r>
      <rPr>
        <sz val="10"/>
        <color indexed="10"/>
        <rFont val="Arial"/>
      </rPr>
      <t>青字部分</t>
    </r>
    <r>
      <rPr>
        <sz val="10"/>
        <color indexed="8"/>
        <rFont val="Arial"/>
      </rPr>
      <t>を入力していこう）</t>
    </r>
  </si>
  <si>
    <t>FIRE目標額</t>
  </si>
  <si>
    <t>（生活費（年）の25倍。期末時点でここを目指す）</t>
  </si>
  <si>
    <t>積立投資</t>
  </si>
  <si>
    <t>期首</t>
  </si>
  <si>
    <t>追加</t>
  </si>
  <si>
    <t>運用益</t>
  </si>
  <si>
    <t>期末</t>
  </si>
  <si>
    <t>年令</t>
  </si>
  <si>
    <t>ルール取崩し</t>
  </si>
  <si>
    <t>税引後額</t>
  </si>
  <si>
    <t>月間取分</t>
  </si>
  <si>
    <t>備考</t>
  </si>
  <si>
    <t>年収</t>
  </si>
  <si>
    <t>生活費（年）</t>
  </si>
  <si>
    <t>所得</t>
  </si>
  <si>
    <t>生活費（月）</t>
  </si>
  <si>
    <t>100th終了</t>
  </si>
  <si>
    <t>投資額（年）</t>
  </si>
  <si>
    <t>投資額（月）</t>
  </si>
  <si>
    <t>▶︎月の生活費内訳（自分の価値基準を見直そう）</t>
  </si>
  <si>
    <t>必要最低費</t>
  </si>
  <si>
    <t>食費</t>
  </si>
  <si>
    <t>水道・光熱水費</t>
  </si>
  <si>
    <t>通信費</t>
  </si>
  <si>
    <t>住宅</t>
  </si>
  <si>
    <t>健康・医療</t>
  </si>
  <si>
    <t>教養・教育</t>
  </si>
  <si>
    <t>税・社会保障</t>
  </si>
  <si>
    <t>保険</t>
  </si>
  <si>
    <t>その他</t>
  </si>
  <si>
    <t>贅沢費</t>
  </si>
  <si>
    <t>趣味・娯楽</t>
  </si>
  <si>
    <t>交際費</t>
  </si>
  <si>
    <t>衣服・美容</t>
  </si>
  <si>
    <t>自動車</t>
  </si>
  <si>
    <t>日用品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</si>
</sst>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¥-411]#,##0"/>
    <numFmt numFmtId="60" formatCode="0.000%"/>
  </numFmts>
  <fonts count="4">
    <font>
      <sz val="10"/>
      <color indexed="8"/>
      <name val="Arial"/>
    </font>
    <font>
      <sz val="12"/>
      <color indexed="8"/>
      <name val="ヒラギノ角ゴ ProN W3"/>
    </font>
    <font>
      <sz val="13"/>
      <color indexed="8"/>
      <name val="Arial"/>
    </font>
    <font>
      <sz val="10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59" fontId="0" fillId="2" borderId="4" applyNumberFormat="1" applyFont="1" applyFill="1" applyBorder="1" applyAlignment="1" applyProtection="0">
      <alignment horizontal="right" vertical="bottom"/>
    </xf>
    <xf numFmtId="49" fontId="0" borderId="5" applyNumberFormat="1" applyFont="1" applyFill="0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10" fontId="3" fillId="3" borderId="4" applyNumberFormat="1" applyFont="1" applyFill="1" applyBorder="1" applyAlignment="1" applyProtection="0">
      <alignment horizontal="right" vertical="bottom"/>
    </xf>
    <xf numFmtId="60" fontId="3" fillId="3" borderId="4" applyNumberFormat="1" applyFont="1" applyFill="1" applyBorder="1" applyAlignment="1" applyProtection="0">
      <alignment horizontal="right" vertical="bottom"/>
    </xf>
    <xf numFmtId="60" fontId="0" fillId="3" borderId="4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horizontal="right" vertical="bottom"/>
    </xf>
    <xf numFmtId="49" fontId="0" fillId="3" borderId="4" applyNumberFormat="1" applyFont="1" applyFill="1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vertical="bottom"/>
    </xf>
    <xf numFmtId="59" fontId="3" fillId="4" borderId="4" applyNumberFormat="1" applyFont="1" applyFill="1" applyBorder="1" applyAlignment="1" applyProtection="0">
      <alignment horizontal="right" vertical="bottom"/>
    </xf>
    <xf numFmtId="49" fontId="0" fillId="5" borderId="4" applyNumberFormat="1" applyFont="1" applyFill="1" applyBorder="1" applyAlignment="1" applyProtection="0">
      <alignment vertical="bottom"/>
    </xf>
    <xf numFmtId="59" fontId="0" fillId="5" borderId="4" applyNumberFormat="1" applyFont="1" applyFill="1" applyBorder="1" applyAlignment="1" applyProtection="0">
      <alignment horizontal="right" vertical="bottom"/>
    </xf>
    <xf numFmtId="0" fontId="0" fillId="5" borderId="4" applyNumberFormat="0" applyFont="1" applyFill="1" applyBorder="1" applyAlignment="1" applyProtection="0">
      <alignment vertical="bottom"/>
    </xf>
    <xf numFmtId="0" fontId="0" borderId="3" applyNumberFormat="1" applyFont="1" applyFill="0" applyBorder="1" applyAlignment="1" applyProtection="0">
      <alignment horizontal="right" vertical="bottom"/>
    </xf>
    <xf numFmtId="59" fontId="3" fillId="3" borderId="4" applyNumberFormat="1" applyFont="1" applyFill="1" applyBorder="1" applyAlignment="1" applyProtection="0">
      <alignment horizontal="right" vertical="bottom"/>
    </xf>
    <xf numFmtId="59" fontId="0" fillId="3" borderId="4" applyNumberFormat="1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horizontal="right" vertical="bottom"/>
    </xf>
    <xf numFmtId="0" fontId="3" fillId="3" borderId="4" applyNumberFormat="1" applyFont="1" applyFill="1" applyBorder="1" applyAlignment="1" applyProtection="0">
      <alignment horizontal="right" vertical="bottom"/>
    </xf>
    <xf numFmtId="59" fontId="0" fillId="3" borderId="4" applyNumberFormat="1" applyFont="1" applyFill="1" applyBorder="1" applyAlignment="1" applyProtection="0">
      <alignment horizontal="right" vertical="bottom"/>
    </xf>
    <xf numFmtId="59" fontId="0" fillId="4" borderId="4" applyNumberFormat="1" applyFont="1" applyFill="1" applyBorder="1" applyAlignment="1" applyProtection="0">
      <alignment horizontal="right" vertical="bottom"/>
    </xf>
    <xf numFmtId="59" fontId="0" fillId="5" borderId="4" applyNumberFormat="1" applyFont="1" applyFill="1" applyBorder="1" applyAlignment="1" applyProtection="0">
      <alignment vertical="bottom"/>
    </xf>
    <xf numFmtId="0" fontId="3" fillId="3" borderId="4" applyNumberFormat="0" applyFont="1" applyFill="1" applyBorder="1" applyAlignment="1" applyProtection="0">
      <alignment horizontal="right" vertical="bottom"/>
    </xf>
    <xf numFmtId="0" fontId="0" borderId="8" applyNumberFormat="0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49" fontId="0" fillId="5" borderId="4" applyNumberFormat="1" applyFont="1" applyFill="1" applyBorder="1" applyAlignment="1" applyProtection="0">
      <alignment horizontal="right" vertical="bottom"/>
    </xf>
    <xf numFmtId="59" fontId="3" fillId="5" borderId="4" applyNumberFormat="1" applyFont="1" applyFill="1" applyBorder="1" applyAlignment="1" applyProtection="0">
      <alignment horizontal="right" vertical="bottom"/>
    </xf>
    <xf numFmtId="59" fontId="0" borderId="8" applyNumberFormat="1" applyFont="1" applyFill="0" applyBorder="1" applyAlignment="1" applyProtection="0">
      <alignment horizontal="right" vertical="bottom"/>
    </xf>
    <xf numFmtId="0" fontId="3" borderId="8" applyNumberFormat="0" applyFont="1" applyFill="0" applyBorder="1" applyAlignment="1" applyProtection="0">
      <alignment horizontal="right" vertical="bottom"/>
    </xf>
    <xf numFmtId="59" fontId="0" borderId="1" applyNumberFormat="1" applyFont="1" applyFill="0" applyBorder="1" applyAlignment="1" applyProtection="0">
      <alignment horizontal="right" vertical="bottom"/>
    </xf>
    <xf numFmtId="0" fontId="3" borderId="1" applyNumberFormat="0" applyFont="1" applyFill="0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  <rgbColor rgb="ff00ff00"/>
      <rgbColor rgb="ffefefef"/>
      <rgbColor rgb="fffff2cc"/>
      <rgbColor rgb="fff4cc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7"/>
  <sheetViews>
    <sheetView workbookViewId="0" showGridLines="0" defaultGridColor="1"/>
  </sheetViews>
  <sheetFormatPr defaultColWidth="14.5" defaultRowHeight="15.75" customHeight="1" outlineLevelRow="0" outlineLevelCol="0"/>
  <cols>
    <col min="1" max="19" width="14.5" style="1" customWidth="1"/>
    <col min="20" max="16384" width="14.5" style="1" customWidth="1"/>
  </cols>
  <sheetData>
    <row r="1" ht="13.9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5"/>
      <c r="P1" s="6"/>
      <c r="Q1" s="3"/>
      <c r="R1" s="3"/>
      <c r="S1" s="4"/>
    </row>
    <row r="2" ht="13.65" customHeight="1">
      <c r="A2" s="3"/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4"/>
      <c r="N2" s="7"/>
      <c r="O2" t="s" s="8">
        <v>1</v>
      </c>
      <c r="P2" s="9">
        <f>P4*25</f>
        <v>30000000</v>
      </c>
      <c r="Q2" t="s" s="10">
        <v>2</v>
      </c>
      <c r="R2" s="3"/>
      <c r="S2" s="4"/>
    </row>
    <row r="3" ht="13.65" customHeight="1">
      <c r="A3" s="7"/>
      <c r="B3" t="s" s="11">
        <v>3</v>
      </c>
      <c r="C3" s="12"/>
      <c r="D3" s="13">
        <v>0.05</v>
      </c>
      <c r="E3" s="12"/>
      <c r="F3" s="12"/>
      <c r="G3" s="13">
        <v>0.04</v>
      </c>
      <c r="H3" s="14">
        <v>0.20315</v>
      </c>
      <c r="I3" s="15"/>
      <c r="J3" s="12"/>
      <c r="K3" s="16"/>
      <c r="L3" s="5"/>
      <c r="M3" s="6"/>
      <c r="N3" s="3"/>
      <c r="O3" s="17"/>
      <c r="P3" s="17"/>
      <c r="Q3" s="5"/>
      <c r="R3" s="3"/>
      <c r="S3" s="4"/>
    </row>
    <row r="4" ht="13.65" customHeight="1">
      <c r="A4" s="7"/>
      <c r="B4" t="s" s="18">
        <v>4</v>
      </c>
      <c r="C4" t="s" s="18">
        <v>5</v>
      </c>
      <c r="D4" t="s" s="18">
        <v>6</v>
      </c>
      <c r="E4" t="s" s="18">
        <v>7</v>
      </c>
      <c r="F4" t="s" s="18">
        <v>8</v>
      </c>
      <c r="G4" t="s" s="18">
        <v>9</v>
      </c>
      <c r="H4" t="s" s="18">
        <v>10</v>
      </c>
      <c r="I4" t="s" s="18">
        <v>11</v>
      </c>
      <c r="J4" t="s" s="19">
        <v>12</v>
      </c>
      <c r="K4" s="20"/>
      <c r="L4" t="s" s="21">
        <v>13</v>
      </c>
      <c r="M4" s="22">
        <v>4000000</v>
      </c>
      <c r="N4" s="20"/>
      <c r="O4" t="s" s="23">
        <v>14</v>
      </c>
      <c r="P4" s="24">
        <f>Q16*12</f>
        <v>1200000</v>
      </c>
      <c r="Q4" s="25"/>
      <c r="R4" s="16"/>
      <c r="S4" s="4"/>
    </row>
    <row r="5" ht="13.65" customHeight="1">
      <c r="A5" s="26">
        <v>1</v>
      </c>
      <c r="B5" s="27">
        <v>0</v>
      </c>
      <c r="C5" s="28">
        <f>M6</f>
        <v>1800000</v>
      </c>
      <c r="D5" s="29">
        <v>0</v>
      </c>
      <c r="E5" s="28">
        <f>B5+C5+D5</f>
        <v>1800000</v>
      </c>
      <c r="F5" s="30">
        <v>20</v>
      </c>
      <c r="G5" s="31">
        <f>E5*$G$3</f>
        <v>72000</v>
      </c>
      <c r="H5" s="31">
        <f>G5-(G5*$H$3)</f>
        <v>57373.2</v>
      </c>
      <c r="I5" s="31">
        <f>H5/12</f>
        <v>4781.1</v>
      </c>
      <c r="J5" s="12"/>
      <c r="K5" s="20"/>
      <c r="L5" t="s" s="21">
        <v>15</v>
      </c>
      <c r="M5" s="22">
        <v>3000000</v>
      </c>
      <c r="N5" s="20"/>
      <c r="O5" t="s" s="23">
        <v>16</v>
      </c>
      <c r="P5" s="24">
        <f>SUM(Q8:Q21)</f>
        <v>100000</v>
      </c>
      <c r="Q5" s="25"/>
      <c r="R5" s="16"/>
      <c r="S5" s="4"/>
    </row>
    <row r="6" ht="13.65" customHeight="1">
      <c r="A6" s="26">
        <v>2</v>
      </c>
      <c r="B6" s="28">
        <f>E5</f>
        <v>1800000</v>
      </c>
      <c r="C6" s="31">
        <f>M6</f>
        <v>1800000</v>
      </c>
      <c r="D6" s="28">
        <f>E5*$D$3</f>
        <v>90000</v>
      </c>
      <c r="E6" s="28">
        <f>B6+C6+D6</f>
        <v>3690000</v>
      </c>
      <c r="F6" s="30">
        <v>21</v>
      </c>
      <c r="G6" s="31">
        <f>E6*$G$3</f>
        <v>147600</v>
      </c>
      <c r="H6" s="31">
        <f>G6-(G6*$H$3)</f>
        <v>117615.06</v>
      </c>
      <c r="I6" s="31">
        <f>H6/12</f>
        <v>9801.254999999999</v>
      </c>
      <c r="J6" t="s" s="11">
        <v>17</v>
      </c>
      <c r="K6" s="20"/>
      <c r="L6" t="s" s="21">
        <v>18</v>
      </c>
      <c r="M6" s="32">
        <f>M5-P4</f>
        <v>1800000</v>
      </c>
      <c r="N6" s="20"/>
      <c r="O6" s="25"/>
      <c r="P6" s="33"/>
      <c r="Q6" s="25"/>
      <c r="R6" s="16"/>
      <c r="S6" s="4"/>
    </row>
    <row r="7" ht="13.65" customHeight="1">
      <c r="A7" s="26">
        <v>3</v>
      </c>
      <c r="B7" s="28">
        <f>E6</f>
        <v>3690000</v>
      </c>
      <c r="C7" s="31">
        <f>C6</f>
        <v>1800000</v>
      </c>
      <c r="D7" s="28">
        <f>E6*$D$3</f>
        <v>184500</v>
      </c>
      <c r="E7" s="28">
        <f>B7+C7+D7</f>
        <v>5674500</v>
      </c>
      <c r="F7" s="30">
        <v>22</v>
      </c>
      <c r="G7" s="31">
        <f>E7*$G$3</f>
        <v>226980</v>
      </c>
      <c r="H7" s="31">
        <f>G7-(G7*$H$3)</f>
        <v>180869.013</v>
      </c>
      <c r="I7" s="31">
        <f>H7/12</f>
        <v>15072.41775</v>
      </c>
      <c r="J7" s="12"/>
      <c r="K7" s="20"/>
      <c r="L7" t="s" s="21">
        <v>19</v>
      </c>
      <c r="M7" s="32">
        <f>M6/12</f>
        <v>150000</v>
      </c>
      <c r="N7" s="20"/>
      <c r="O7" t="s" s="23">
        <v>20</v>
      </c>
      <c r="P7" s="25"/>
      <c r="Q7" s="25"/>
      <c r="R7" s="16"/>
      <c r="S7" s="4"/>
    </row>
    <row r="8" ht="13.65" customHeight="1">
      <c r="A8" s="26">
        <v>4</v>
      </c>
      <c r="B8" s="28">
        <f>E7</f>
        <v>5674500</v>
      </c>
      <c r="C8" s="31">
        <f>C7</f>
        <v>1800000</v>
      </c>
      <c r="D8" s="28">
        <f>E7*$D$3</f>
        <v>283725</v>
      </c>
      <c r="E8" s="28">
        <f>B8+C8+D8</f>
        <v>7758225</v>
      </c>
      <c r="F8" s="34"/>
      <c r="G8" s="31">
        <f>E8*$G$3</f>
        <v>310329</v>
      </c>
      <c r="H8" s="31">
        <f>G8-(G8*$H$3)</f>
        <v>247285.66365</v>
      </c>
      <c r="I8" s="31">
        <f>H8/12</f>
        <v>20607.1386375</v>
      </c>
      <c r="J8" s="12"/>
      <c r="K8" s="16"/>
      <c r="L8" s="35"/>
      <c r="M8" s="36"/>
      <c r="N8" s="7"/>
      <c r="O8" t="s" s="37">
        <v>21</v>
      </c>
      <c r="P8" t="s" s="23">
        <v>22</v>
      </c>
      <c r="Q8" s="38">
        <v>0</v>
      </c>
      <c r="R8" s="16"/>
      <c r="S8" s="4"/>
    </row>
    <row r="9" ht="13.65" customHeight="1">
      <c r="A9" s="26">
        <v>5</v>
      </c>
      <c r="B9" s="28">
        <f>E8</f>
        <v>7758225</v>
      </c>
      <c r="C9" s="31">
        <f>C8</f>
        <v>1800000</v>
      </c>
      <c r="D9" s="28">
        <f>E8*$D$3</f>
        <v>387911.25</v>
      </c>
      <c r="E9" s="28">
        <f>B9+C9+D9</f>
        <v>9946136.25</v>
      </c>
      <c r="F9" s="34"/>
      <c r="G9" s="31">
        <f>E9*$G$3</f>
        <v>397845.45</v>
      </c>
      <c r="H9" s="31">
        <f>G9-(G9*$H$3)</f>
        <v>317023.1468325</v>
      </c>
      <c r="I9" s="31">
        <f>H9/12</f>
        <v>26418.595569375</v>
      </c>
      <c r="J9" s="12"/>
      <c r="K9" s="16"/>
      <c r="L9" s="3"/>
      <c r="M9" s="4"/>
      <c r="N9" s="7"/>
      <c r="O9" s="25"/>
      <c r="P9" t="s" s="23">
        <v>23</v>
      </c>
      <c r="Q9" s="38">
        <v>0</v>
      </c>
      <c r="R9" s="16"/>
      <c r="S9" s="4"/>
    </row>
    <row r="10" ht="13.65" customHeight="1">
      <c r="A10" s="26">
        <v>6</v>
      </c>
      <c r="B10" s="28">
        <f>E9</f>
        <v>9946136.25</v>
      </c>
      <c r="C10" s="31">
        <f>C9</f>
        <v>1800000</v>
      </c>
      <c r="D10" s="28">
        <f>E9*$D$3</f>
        <v>497306.8125</v>
      </c>
      <c r="E10" s="28">
        <f>B10+C10+D10</f>
        <v>12243443.0625</v>
      </c>
      <c r="F10" s="34"/>
      <c r="G10" s="31">
        <f>E10*$G$3</f>
        <v>489737.7225</v>
      </c>
      <c r="H10" s="31">
        <f>G10-(G10*$H$3)</f>
        <v>390247.504174125</v>
      </c>
      <c r="I10" s="31">
        <f>H10/12</f>
        <v>32520.6253478438</v>
      </c>
      <c r="J10" s="12"/>
      <c r="K10" s="16"/>
      <c r="L10" s="3"/>
      <c r="M10" s="4"/>
      <c r="N10" s="7"/>
      <c r="O10" s="25"/>
      <c r="P10" t="s" s="23">
        <v>24</v>
      </c>
      <c r="Q10" s="38">
        <v>0</v>
      </c>
      <c r="R10" s="16"/>
      <c r="S10" s="4"/>
    </row>
    <row r="11" ht="13.65" customHeight="1">
      <c r="A11" s="26">
        <v>7</v>
      </c>
      <c r="B11" s="28">
        <f>E10</f>
        <v>12243443.0625</v>
      </c>
      <c r="C11" s="31">
        <f>C10</f>
        <v>1800000</v>
      </c>
      <c r="D11" s="28">
        <f>E10*$D$3</f>
        <v>612172.153125</v>
      </c>
      <c r="E11" s="28">
        <f>B11+C11+D11</f>
        <v>14655615.215625</v>
      </c>
      <c r="F11" s="34"/>
      <c r="G11" s="31">
        <f>E11*$G$3</f>
        <v>586224.608625</v>
      </c>
      <c r="H11" s="31">
        <f>G11-(G11*$H$3)</f>
        <v>467133.079382831</v>
      </c>
      <c r="I11" s="31">
        <f>H11/12</f>
        <v>38927.7566152359</v>
      </c>
      <c r="J11" s="12"/>
      <c r="K11" s="16"/>
      <c r="L11" s="3"/>
      <c r="M11" s="4"/>
      <c r="N11" s="7"/>
      <c r="O11" s="25"/>
      <c r="P11" t="s" s="23">
        <v>25</v>
      </c>
      <c r="Q11" s="38">
        <v>0</v>
      </c>
      <c r="R11" s="16"/>
      <c r="S11" s="4"/>
    </row>
    <row r="12" ht="13.65" customHeight="1">
      <c r="A12" s="26">
        <v>8</v>
      </c>
      <c r="B12" s="28">
        <f>E11</f>
        <v>14655615.215625</v>
      </c>
      <c r="C12" s="31">
        <f>C11</f>
        <v>1800000</v>
      </c>
      <c r="D12" s="28">
        <f>E11*$D$3</f>
        <v>732780.76078125</v>
      </c>
      <c r="E12" s="28">
        <f>B12+C12+D12</f>
        <v>17188395.9764063</v>
      </c>
      <c r="F12" s="34"/>
      <c r="G12" s="31">
        <f>E12*$G$3</f>
        <v>687535.839056252</v>
      </c>
      <c r="H12" s="31">
        <f>G12-(G12*$H$3)</f>
        <v>547862.933351974</v>
      </c>
      <c r="I12" s="31">
        <f>H12/12</f>
        <v>45655.2444459978</v>
      </c>
      <c r="J12" s="12"/>
      <c r="K12" s="16"/>
      <c r="L12" s="3"/>
      <c r="M12" s="4"/>
      <c r="N12" s="7"/>
      <c r="O12" s="25"/>
      <c r="P12" t="s" s="23">
        <v>26</v>
      </c>
      <c r="Q12" s="38">
        <v>0</v>
      </c>
      <c r="R12" s="16"/>
      <c r="S12" s="4"/>
    </row>
    <row r="13" ht="13.65" customHeight="1">
      <c r="A13" s="26">
        <v>9</v>
      </c>
      <c r="B13" s="28">
        <f>E12</f>
        <v>17188395.9764063</v>
      </c>
      <c r="C13" s="31">
        <f>C12</f>
        <v>1800000</v>
      </c>
      <c r="D13" s="28">
        <f>E12*$D$3</f>
        <v>859419.798820315</v>
      </c>
      <c r="E13" s="28">
        <f>B13+C13+D13</f>
        <v>19847815.7752266</v>
      </c>
      <c r="F13" s="34"/>
      <c r="G13" s="31">
        <f>E13*$G$3</f>
        <v>793912.631009064</v>
      </c>
      <c r="H13" s="31">
        <f>G13-(G13*$H$3)</f>
        <v>632629.2800195731</v>
      </c>
      <c r="I13" s="31">
        <f>H13/12</f>
        <v>52719.1066682978</v>
      </c>
      <c r="J13" s="12"/>
      <c r="K13" s="16"/>
      <c r="L13" s="3"/>
      <c r="M13" s="4"/>
      <c r="N13" s="7"/>
      <c r="O13" s="25"/>
      <c r="P13" t="s" s="23">
        <v>27</v>
      </c>
      <c r="Q13" s="38">
        <v>0</v>
      </c>
      <c r="R13" s="16"/>
      <c r="S13" s="4"/>
    </row>
    <row r="14" ht="13.65" customHeight="1">
      <c r="A14" s="26">
        <v>10</v>
      </c>
      <c r="B14" s="28">
        <f>E13</f>
        <v>19847815.7752266</v>
      </c>
      <c r="C14" s="31">
        <f>C13</f>
        <v>1800000</v>
      </c>
      <c r="D14" s="28">
        <f>E13*$D$3</f>
        <v>992390.78876133</v>
      </c>
      <c r="E14" s="28">
        <f>B14+C14+D14</f>
        <v>22640206.5639879</v>
      </c>
      <c r="F14" s="34"/>
      <c r="G14" s="31">
        <f>E14*$G$3</f>
        <v>905608.262559516</v>
      </c>
      <c r="H14" s="31">
        <f>G14-(G14*$H$3)</f>
        <v>721633.94402055</v>
      </c>
      <c r="I14" s="31">
        <f>H14/12</f>
        <v>60136.1620017125</v>
      </c>
      <c r="J14" s="12"/>
      <c r="K14" s="16"/>
      <c r="L14" s="3"/>
      <c r="M14" s="4"/>
      <c r="N14" s="7"/>
      <c r="O14" s="25"/>
      <c r="P14" t="s" s="23">
        <v>28</v>
      </c>
      <c r="Q14" s="38">
        <v>0</v>
      </c>
      <c r="R14" s="16"/>
      <c r="S14" s="4"/>
    </row>
    <row r="15" ht="13.65" customHeight="1">
      <c r="A15" s="26">
        <v>11</v>
      </c>
      <c r="B15" s="28">
        <f>E14</f>
        <v>22640206.5639879</v>
      </c>
      <c r="C15" s="31">
        <f>C14</f>
        <v>1800000</v>
      </c>
      <c r="D15" s="28">
        <f>E14*$D$3</f>
        <v>1132010.3281994</v>
      </c>
      <c r="E15" s="28">
        <f>B15+C15+D15</f>
        <v>25572216.8921873</v>
      </c>
      <c r="F15" s="34"/>
      <c r="G15" s="31">
        <f>E15*$G$3</f>
        <v>1022888.67568749</v>
      </c>
      <c r="H15" s="31">
        <f>G15-(G15*$H$3)</f>
        <v>815088.841221576</v>
      </c>
      <c r="I15" s="31">
        <f>H15/12</f>
        <v>67924.070101798</v>
      </c>
      <c r="J15" s="12"/>
      <c r="K15" s="16"/>
      <c r="L15" s="3"/>
      <c r="M15" s="4"/>
      <c r="N15" s="7"/>
      <c r="O15" s="25"/>
      <c r="P15" t="s" s="23">
        <v>29</v>
      </c>
      <c r="Q15" s="38">
        <v>0</v>
      </c>
      <c r="R15" s="16"/>
      <c r="S15" s="4"/>
    </row>
    <row r="16" ht="13.65" customHeight="1">
      <c r="A16" s="26">
        <v>12</v>
      </c>
      <c r="B16" s="28">
        <f>E15</f>
        <v>25572216.8921873</v>
      </c>
      <c r="C16" s="31">
        <f>C15</f>
        <v>1800000</v>
      </c>
      <c r="D16" s="28">
        <f>E15*$D$3</f>
        <v>1278610.84460937</v>
      </c>
      <c r="E16" s="28">
        <f>B16+C16+D16</f>
        <v>28650827.7367967</v>
      </c>
      <c r="F16" s="34"/>
      <c r="G16" s="31">
        <f>E16*$G$3</f>
        <v>1146033.10947187</v>
      </c>
      <c r="H16" s="31">
        <f>G16-(G16*$H$3)</f>
        <v>913216.48328266</v>
      </c>
      <c r="I16" s="31">
        <f>H16/12</f>
        <v>76101.3736068883</v>
      </c>
      <c r="J16" s="12"/>
      <c r="K16" s="16"/>
      <c r="L16" s="3"/>
      <c r="M16" s="4"/>
      <c r="N16" s="7"/>
      <c r="O16" s="25"/>
      <c r="P16" t="s" s="23">
        <v>30</v>
      </c>
      <c r="Q16" s="38">
        <v>100000</v>
      </c>
      <c r="R16" s="16"/>
      <c r="S16" s="4"/>
    </row>
    <row r="17" ht="13.65" customHeight="1">
      <c r="A17" s="26">
        <v>13</v>
      </c>
      <c r="B17" s="28">
        <f>E16</f>
        <v>28650827.7367967</v>
      </c>
      <c r="C17" s="31">
        <f>C16</f>
        <v>1800000</v>
      </c>
      <c r="D17" s="28">
        <f>E16*$D$3</f>
        <v>1432541.38683984</v>
      </c>
      <c r="E17" s="28">
        <f>B17+C17+D17</f>
        <v>31883369.1236365</v>
      </c>
      <c r="F17" s="34"/>
      <c r="G17" s="31">
        <f>E17*$G$3</f>
        <v>1275334.76494546</v>
      </c>
      <c r="H17" s="31">
        <f>G17-(G17*$H$3)</f>
        <v>1016250.50744679</v>
      </c>
      <c r="I17" s="31">
        <f>H17/12</f>
        <v>84687.5422872325</v>
      </c>
      <c r="J17" s="12"/>
      <c r="K17" s="16"/>
      <c r="L17" s="3"/>
      <c r="M17" s="4"/>
      <c r="N17" s="7"/>
      <c r="O17" t="s" s="37">
        <v>31</v>
      </c>
      <c r="P17" t="s" s="23">
        <v>32</v>
      </c>
      <c r="Q17" s="38">
        <v>0</v>
      </c>
      <c r="R17" s="16"/>
      <c r="S17" s="4"/>
    </row>
    <row r="18" ht="13.65" customHeight="1">
      <c r="A18" s="26">
        <v>14</v>
      </c>
      <c r="B18" s="28">
        <f>E17</f>
        <v>31883369.1236365</v>
      </c>
      <c r="C18" s="31">
        <f>C17</f>
        <v>1800000</v>
      </c>
      <c r="D18" s="28">
        <f>E17*$D$3</f>
        <v>1594168.45618183</v>
      </c>
      <c r="E18" s="28">
        <f>B18+C18+D18</f>
        <v>35277537.5798183</v>
      </c>
      <c r="F18" s="34"/>
      <c r="G18" s="31">
        <f>E18*$G$3</f>
        <v>1411101.50319273</v>
      </c>
      <c r="H18" s="31">
        <f>G18-(G18*$H$3)</f>
        <v>1124436.23281913</v>
      </c>
      <c r="I18" s="31">
        <f>H18/12</f>
        <v>93703.0194015942</v>
      </c>
      <c r="J18" s="12"/>
      <c r="K18" s="16"/>
      <c r="L18" s="3"/>
      <c r="M18" s="4"/>
      <c r="N18" s="7"/>
      <c r="O18" s="25"/>
      <c r="P18" t="s" s="23">
        <v>33</v>
      </c>
      <c r="Q18" s="38">
        <v>0</v>
      </c>
      <c r="R18" s="16"/>
      <c r="S18" s="4"/>
    </row>
    <row r="19" ht="13.65" customHeight="1">
      <c r="A19" s="26">
        <v>15</v>
      </c>
      <c r="B19" s="28">
        <f>E18</f>
        <v>35277537.5798183</v>
      </c>
      <c r="C19" s="31">
        <f>C18</f>
        <v>1800000</v>
      </c>
      <c r="D19" s="28">
        <f>E18*$D$3</f>
        <v>1763876.87899092</v>
      </c>
      <c r="E19" s="28">
        <f>B19+C19+D19</f>
        <v>38841414.4588092</v>
      </c>
      <c r="F19" s="34"/>
      <c r="G19" s="31">
        <f>E19*$G$3</f>
        <v>1553656.57835237</v>
      </c>
      <c r="H19" s="31">
        <f>G19-(G19*$H$3)</f>
        <v>1238031.24446009</v>
      </c>
      <c r="I19" s="31">
        <f>H19/12</f>
        <v>103169.270371674</v>
      </c>
      <c r="J19" s="12"/>
      <c r="K19" s="16"/>
      <c r="L19" s="3"/>
      <c r="M19" s="4"/>
      <c r="N19" s="7"/>
      <c r="O19" s="25"/>
      <c r="P19" t="s" s="23">
        <v>34</v>
      </c>
      <c r="Q19" s="38">
        <v>0</v>
      </c>
      <c r="R19" s="16"/>
      <c r="S19" s="4"/>
    </row>
    <row r="20" ht="13.65" customHeight="1">
      <c r="A20" s="26">
        <v>16</v>
      </c>
      <c r="B20" s="28">
        <f>E19</f>
        <v>38841414.4588092</v>
      </c>
      <c r="C20" s="31">
        <f>C19</f>
        <v>1800000</v>
      </c>
      <c r="D20" s="28">
        <f>E19*$D$3</f>
        <v>1942070.72294046</v>
      </c>
      <c r="E20" s="28">
        <f>B20+C20+D20</f>
        <v>42583485.1817497</v>
      </c>
      <c r="F20" s="34"/>
      <c r="G20" s="31">
        <f>E20*$G$3</f>
        <v>1703339.40726999</v>
      </c>
      <c r="H20" s="31">
        <f>G20-(G20*$H$3)</f>
        <v>1357306.00668309</v>
      </c>
      <c r="I20" s="31">
        <f>H20/12</f>
        <v>113108.833890258</v>
      </c>
      <c r="J20" s="12"/>
      <c r="K20" s="16"/>
      <c r="L20" s="3"/>
      <c r="M20" s="4"/>
      <c r="N20" s="7"/>
      <c r="O20" s="25"/>
      <c r="P20" t="s" s="23">
        <v>35</v>
      </c>
      <c r="Q20" s="38">
        <v>0</v>
      </c>
      <c r="R20" s="16"/>
      <c r="S20" s="4"/>
    </row>
    <row r="21" ht="13.65" customHeight="1">
      <c r="A21" s="26">
        <v>17</v>
      </c>
      <c r="B21" s="28">
        <f>E20</f>
        <v>42583485.1817497</v>
      </c>
      <c r="C21" s="31">
        <f>C20</f>
        <v>1800000</v>
      </c>
      <c r="D21" s="28">
        <f>E20*$D$3</f>
        <v>2129174.25908749</v>
      </c>
      <c r="E21" s="28">
        <f>B21+C21+D21</f>
        <v>46512659.4408372</v>
      </c>
      <c r="F21" s="34"/>
      <c r="G21" s="31">
        <f>E21*$G$3</f>
        <v>1860506.37763349</v>
      </c>
      <c r="H21" s="31">
        <f>G21-(G21*$H$3)</f>
        <v>1482544.50701725</v>
      </c>
      <c r="I21" s="31">
        <f>H21/12</f>
        <v>123545.375584771</v>
      </c>
      <c r="J21" s="12"/>
      <c r="K21" s="16"/>
      <c r="L21" s="3"/>
      <c r="M21" s="4"/>
      <c r="N21" s="7"/>
      <c r="O21" s="25"/>
      <c r="P21" t="s" s="23">
        <v>36</v>
      </c>
      <c r="Q21" s="38">
        <v>0</v>
      </c>
      <c r="R21" s="16"/>
      <c r="S21" s="4"/>
    </row>
    <row r="22" ht="13.65" customHeight="1">
      <c r="A22" s="26">
        <v>18</v>
      </c>
      <c r="B22" s="28">
        <f>E21</f>
        <v>46512659.4408372</v>
      </c>
      <c r="C22" s="31">
        <f>C21</f>
        <v>1800000</v>
      </c>
      <c r="D22" s="28">
        <f>E21*$D$3</f>
        <v>2325632.97204186</v>
      </c>
      <c r="E22" s="28">
        <f>B22+C22+D22</f>
        <v>50638292.4128791</v>
      </c>
      <c r="F22" s="34"/>
      <c r="G22" s="31">
        <f>E22*$G$3</f>
        <v>2025531.69651516</v>
      </c>
      <c r="H22" s="31">
        <f>G22-(G22*$H$3)</f>
        <v>1614044.93236811</v>
      </c>
      <c r="I22" s="31">
        <f>H22/12</f>
        <v>134503.744364009</v>
      </c>
      <c r="J22" s="12"/>
      <c r="K22" s="16"/>
      <c r="L22" s="3"/>
      <c r="M22" s="4"/>
      <c r="N22" s="7"/>
      <c r="O22" s="25"/>
      <c r="P22" s="25"/>
      <c r="Q22" s="25"/>
      <c r="R22" s="16"/>
      <c r="S22" s="4"/>
    </row>
    <row r="23" ht="13.65" customHeight="1">
      <c r="A23" s="26">
        <v>19</v>
      </c>
      <c r="B23" s="28">
        <f>E22</f>
        <v>50638292.4128791</v>
      </c>
      <c r="C23" s="31">
        <f>C22</f>
        <v>1800000</v>
      </c>
      <c r="D23" s="28">
        <f>E22*$D$3</f>
        <v>2531914.62064396</v>
      </c>
      <c r="E23" s="28">
        <f>B23+C23+D23</f>
        <v>54970207.0335231</v>
      </c>
      <c r="F23" s="34"/>
      <c r="G23" s="31">
        <f>E23*$G$3</f>
        <v>2198808.28134092</v>
      </c>
      <c r="H23" s="31">
        <f>G23-(G23*$H$3)</f>
        <v>1752120.37898651</v>
      </c>
      <c r="I23" s="31">
        <f>H23/12</f>
        <v>146010.031582209</v>
      </c>
      <c r="J23" s="12"/>
      <c r="K23" s="16"/>
      <c r="L23" s="3"/>
      <c r="M23" s="4"/>
      <c r="N23" s="7"/>
      <c r="O23" s="25"/>
      <c r="P23" s="25"/>
      <c r="Q23" s="25"/>
      <c r="R23" s="16"/>
      <c r="S23" s="4"/>
    </row>
    <row r="24" ht="13.65" customHeight="1">
      <c r="A24" s="26">
        <v>20</v>
      </c>
      <c r="B24" s="28">
        <f>E23</f>
        <v>54970207.0335231</v>
      </c>
      <c r="C24" s="31">
        <f>C23</f>
        <v>1800000</v>
      </c>
      <c r="D24" s="28">
        <f>E23*$D$3</f>
        <v>2748510.35167616</v>
      </c>
      <c r="E24" s="28">
        <f>B24+C24+D24</f>
        <v>59518717.3851993</v>
      </c>
      <c r="F24" s="34"/>
      <c r="G24" s="31">
        <f>E24*$G$3</f>
        <v>2380748.69540797</v>
      </c>
      <c r="H24" s="31">
        <f>G24-(G24*$H$3)</f>
        <v>1897099.59793584</v>
      </c>
      <c r="I24" s="31">
        <f>H24/12</f>
        <v>158091.63316132</v>
      </c>
      <c r="J24" s="12"/>
      <c r="K24" s="16"/>
      <c r="L24" s="3"/>
      <c r="M24" s="4"/>
      <c r="N24" s="7"/>
      <c r="O24" s="25"/>
      <c r="P24" s="25"/>
      <c r="Q24" s="25"/>
      <c r="R24" s="16"/>
      <c r="S24" s="4"/>
    </row>
    <row r="25" ht="13.65" customHeight="1">
      <c r="A25" s="26">
        <v>21</v>
      </c>
      <c r="B25" s="28">
        <f>E24</f>
        <v>59518717.3851993</v>
      </c>
      <c r="C25" s="31">
        <f>C24</f>
        <v>1800000</v>
      </c>
      <c r="D25" s="28">
        <f>E24*$D$3</f>
        <v>2975935.86925997</v>
      </c>
      <c r="E25" s="28">
        <f>B25+C25+D25</f>
        <v>64294653.2544593</v>
      </c>
      <c r="F25" s="34"/>
      <c r="G25" s="31">
        <f>E25*$G$3</f>
        <v>2571786.13017837</v>
      </c>
      <c r="H25" s="31">
        <f>G25-(G25*$H$3)</f>
        <v>2049327.77783263</v>
      </c>
      <c r="I25" s="31">
        <f>H25/12</f>
        <v>170777.314819386</v>
      </c>
      <c r="J25" s="12"/>
      <c r="K25" s="16"/>
      <c r="L25" s="3"/>
      <c r="M25" s="4"/>
      <c r="N25" s="7"/>
      <c r="O25" s="25"/>
      <c r="P25" s="25"/>
      <c r="Q25" s="25"/>
      <c r="R25" s="16"/>
      <c r="S25" s="4"/>
    </row>
    <row r="26" ht="13.65" customHeight="1">
      <c r="A26" s="26">
        <v>22</v>
      </c>
      <c r="B26" s="28">
        <f>E25</f>
        <v>64294653.2544593</v>
      </c>
      <c r="C26" s="31">
        <f>C25</f>
        <v>1800000</v>
      </c>
      <c r="D26" s="28">
        <f>E25*$D$3</f>
        <v>3214732.66272297</v>
      </c>
      <c r="E26" s="28">
        <f>B26+C26+D26</f>
        <v>69309385.9171823</v>
      </c>
      <c r="F26" s="34"/>
      <c r="G26" s="31">
        <f>E26*$G$3</f>
        <v>2772375.43668729</v>
      </c>
      <c r="H26" s="31">
        <f>G26-(G26*$H$3)</f>
        <v>2209167.36672427</v>
      </c>
      <c r="I26" s="31">
        <f>H26/12</f>
        <v>184097.280560356</v>
      </c>
      <c r="J26" s="12"/>
      <c r="K26" s="16"/>
      <c r="L26" s="3"/>
      <c r="M26" s="4"/>
      <c r="N26" s="7"/>
      <c r="O26" s="25"/>
      <c r="P26" s="25"/>
      <c r="Q26" s="25"/>
      <c r="R26" s="16"/>
      <c r="S26" s="4"/>
    </row>
    <row r="27" ht="13.65" customHeight="1">
      <c r="A27" s="26">
        <v>23</v>
      </c>
      <c r="B27" s="28">
        <f>E26</f>
        <v>69309385.9171823</v>
      </c>
      <c r="C27" s="31">
        <f>C26</f>
        <v>1800000</v>
      </c>
      <c r="D27" s="28">
        <f>E26*$D$3</f>
        <v>3465469.29585912</v>
      </c>
      <c r="E27" s="28">
        <f>B27+C27+D27</f>
        <v>74574855.21304139</v>
      </c>
      <c r="F27" s="34"/>
      <c r="G27" s="31">
        <f>E27*$G$3</f>
        <v>2982994.20852166</v>
      </c>
      <c r="H27" s="31">
        <f>G27-(G27*$H$3)</f>
        <v>2376998.93506048</v>
      </c>
      <c r="I27" s="31">
        <f>H27/12</f>
        <v>198083.244588373</v>
      </c>
      <c r="J27" s="12"/>
      <c r="K27" s="16"/>
      <c r="L27" s="3"/>
      <c r="M27" s="4"/>
      <c r="N27" s="3"/>
      <c r="O27" s="35"/>
      <c r="P27" s="35"/>
      <c r="Q27" s="35"/>
      <c r="R27" s="3"/>
      <c r="S27" s="4"/>
    </row>
    <row r="28" ht="13.65" customHeight="1">
      <c r="A28" s="26">
        <v>24</v>
      </c>
      <c r="B28" s="28">
        <f>E27</f>
        <v>74574855.21304139</v>
      </c>
      <c r="C28" s="31">
        <f>C27</f>
        <v>1800000</v>
      </c>
      <c r="D28" s="28">
        <f>E27*$D$3</f>
        <v>3728742.76065207</v>
      </c>
      <c r="E28" s="28">
        <f>B28+C28+D28</f>
        <v>80103597.9736935</v>
      </c>
      <c r="F28" s="34"/>
      <c r="G28" s="31">
        <f>E28*$G$3</f>
        <v>3204143.91894774</v>
      </c>
      <c r="H28" s="31">
        <f>G28-(G28*$H$3)</f>
        <v>2553222.08181351</v>
      </c>
      <c r="I28" s="31">
        <f>H28/12</f>
        <v>212768.506817793</v>
      </c>
      <c r="J28" s="12"/>
      <c r="K28" s="16"/>
      <c r="L28" s="3"/>
      <c r="M28" s="4"/>
      <c r="N28" s="3"/>
      <c r="O28" s="3"/>
      <c r="P28" s="4"/>
      <c r="Q28" s="3"/>
      <c r="R28" s="3"/>
      <c r="S28" s="4"/>
    </row>
    <row r="29" ht="13.65" customHeight="1">
      <c r="A29" s="26">
        <v>25</v>
      </c>
      <c r="B29" s="28">
        <f>E28</f>
        <v>80103597.9736935</v>
      </c>
      <c r="C29" s="31">
        <f>C28</f>
        <v>1800000</v>
      </c>
      <c r="D29" s="28">
        <f>E28*$D$3</f>
        <v>4005179.89868468</v>
      </c>
      <c r="E29" s="28">
        <f>B29+C29+D29</f>
        <v>85908777.8723782</v>
      </c>
      <c r="F29" s="34"/>
      <c r="G29" s="31">
        <f>E29*$G$3</f>
        <v>3436351.11489513</v>
      </c>
      <c r="H29" s="31">
        <f>G29-(G29*$H$3)</f>
        <v>2738256.38590418</v>
      </c>
      <c r="I29" s="31">
        <f>H29/12</f>
        <v>228188.032158682</v>
      </c>
      <c r="J29" s="12"/>
      <c r="K29" s="16"/>
      <c r="L29" s="3"/>
      <c r="M29" s="4"/>
      <c r="N29" s="3"/>
      <c r="O29" s="3"/>
      <c r="P29" s="4"/>
      <c r="Q29" s="3"/>
      <c r="R29" s="3"/>
      <c r="S29" s="4"/>
    </row>
    <row r="30" ht="13.65" customHeight="1">
      <c r="A30" s="3"/>
      <c r="B30" s="35"/>
      <c r="C30" s="39"/>
      <c r="D30" s="35"/>
      <c r="E30" s="35"/>
      <c r="F30" s="40"/>
      <c r="G30" s="35"/>
      <c r="H30" s="35"/>
      <c r="I30" s="35"/>
      <c r="J30" s="35"/>
      <c r="K30" s="3"/>
      <c r="L30" s="3"/>
      <c r="M30" s="4"/>
      <c r="N30" s="3"/>
      <c r="O30" s="3"/>
      <c r="P30" s="4"/>
      <c r="Q30" s="3"/>
      <c r="R30" s="3"/>
      <c r="S30" s="4"/>
    </row>
    <row r="31" ht="13.65" customHeight="1">
      <c r="A31" s="3"/>
      <c r="B31" s="3"/>
      <c r="C31" s="41"/>
      <c r="D31" s="3"/>
      <c r="E31" s="3"/>
      <c r="F31" s="42"/>
      <c r="G31" s="3"/>
      <c r="H31" s="3"/>
      <c r="I31" s="3"/>
      <c r="J31" s="3"/>
      <c r="K31" s="3"/>
      <c r="L31" s="3"/>
      <c r="M31" s="4"/>
      <c r="N31" s="3"/>
      <c r="O31" s="3"/>
      <c r="P31" s="4"/>
      <c r="Q31" s="3"/>
      <c r="R31" s="3"/>
      <c r="S31" s="4"/>
    </row>
    <row r="32" ht="13.65" customHeight="1">
      <c r="A32" s="3"/>
      <c r="B32" s="3"/>
      <c r="C32" s="41"/>
      <c r="D32" s="3"/>
      <c r="E32" s="3"/>
      <c r="F32" s="42"/>
      <c r="G32" s="3"/>
      <c r="H32" s="3"/>
      <c r="I32" s="3"/>
      <c r="J32" s="3"/>
      <c r="K32" s="3"/>
      <c r="L32" s="3"/>
      <c r="M32" s="4"/>
      <c r="N32" s="3"/>
      <c r="O32" s="3"/>
      <c r="P32" s="4"/>
      <c r="Q32" s="3"/>
      <c r="R32" s="3"/>
      <c r="S32" s="4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3"/>
      <c r="O33" s="3"/>
      <c r="P33" s="4"/>
      <c r="Q33" s="3"/>
      <c r="R33" s="3"/>
      <c r="S33" s="4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  <c r="O34" s="3"/>
      <c r="P34" s="4"/>
      <c r="Q34" s="3"/>
      <c r="R34" s="3"/>
      <c r="S34" s="4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  <c r="O35" s="3"/>
      <c r="P35" s="4"/>
      <c r="Q35" s="3"/>
      <c r="R35" s="3"/>
      <c r="S35" s="4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  <c r="O36" s="3"/>
      <c r="P36" s="4"/>
      <c r="Q36" s="3"/>
      <c r="R36" s="3"/>
      <c r="S36" s="4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3"/>
      <c r="P37" s="4"/>
      <c r="Q37" s="3"/>
      <c r="R37" s="3"/>
      <c r="S37" s="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